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\"/>
    </mc:Choice>
  </mc:AlternateContent>
  <xr:revisionPtr revIDLastSave="0" documentId="13_ncr:1_{7C54A2EE-F5D6-4D7B-AE1B-2929695E7EF4}" xr6:coauthVersionLast="47" xr6:coauthVersionMax="47" xr10:uidLastSave="{00000000-0000-0000-0000-000000000000}"/>
  <workbookProtection workbookAlgorithmName="SHA-512" workbookHashValue="QI8GCAiswngINsaQSg8iQo/0mWewS/1P1YswRDTDg4ysMvHYIAl/uN2FUidrFUTxX6juXYO9642ix9KEj21SdA==" workbookSaltValue="kj6SUJr5bFB1NLuNVAEEGg==" workbookSpinCount="100000" lockStructure="1"/>
  <bookViews>
    <workbookView xWindow="810" yWindow="88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H18" i="11" s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L18" i="11" s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 l="1"/>
  <c r="W12" i="9" s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<sst xmlns="http://schemas.openxmlformats.org/spreadsheetml/2006/main" count="166" uniqueCount="91">
  <si>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</si>
  <si>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</si>
  <si>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</si>
  <si>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</si>
  <si>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</si>
  <si>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</si>
  <si>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</si>
  <si>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</si>
  <si>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</si>
  <si>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</si>
  <si>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</si>
  <si>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</si>
  <si>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</si>
  <si>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</si>
  <si>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</si>
  <si>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</si>
  <si>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</si>
  <si>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</si>
  <si>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</si>
  <si>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</si>
  <si>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</si>
  <si>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</si>
  <si>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</si>
  <si>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</si>
  <si>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</si>
  <si>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</si>
  <si>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</si>
  <si>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</si>
  <si>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</si>
  <si>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</si>
  <si>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</si>
  <si>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</si>
  <si>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</si>
  <si>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</si>
  <si>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</si>
  <si>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</si>
  <si>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</si>
  <si>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</si>
  <si>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</si>
  <si>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</si>
  <si>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</si>
  <si>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</si>
  <si>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</si>
  <si>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</si>
  <si>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</si>
  <si>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</si>
  <si>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</si>
  <si>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</si>
  <si>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</si>
  <si>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</si>
  <si>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</si>
  <si>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</si>
  <si>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</si>
  <si>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</si>
  <si>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</si>
  <si>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</si>
  <si>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</si>
  <si>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</si>
  <si>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</si>
  <si>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</si>
  <si>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</si>
  <si>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</si>
  <si>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</si>
  <si>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</si>
  <si>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</si>
  <si>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</si>
  <si>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</si>
  <si>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</si>
  <si>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</si>
  <si>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</si>
  <si>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</si>
  <si>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</si>
  <si>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</si>
  <si>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</si>
  <si>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</si>
  <si>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</si>
  <si>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</si>
  <si>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</si>
  <si>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</si>
  <si>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</si>
  <si>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</si>
  <si>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</si>
  <si>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</si>
  <si>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2"/>
        <rFont val="Calibri Light"/>
        <family val="2"/>
        <scheme val="major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</si>
  <si>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</si>
  <si>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</si>
  <si>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</si>
  <si>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</si>
  <si>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</si>
  <si>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</si>
  <si>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t xml:space="preserve">HVM-RECHNER
</t>
    </r>
    <r>
      <rPr>
        <sz val="12"/>
        <color theme="0" tint="-0.14999847407452621"/>
        <rFont val="Bahnschrift Light"/>
        <family val="2"/>
      </rPr>
      <t>für</t>
    </r>
    <r>
      <rPr>
        <b/>
        <sz val="12"/>
        <color theme="0"/>
        <rFont val="Bahnschrift Light"/>
        <family val="2"/>
      </rPr>
      <t xml:space="preserve"> MKG/ORAL</t>
    </r>
    <r>
      <rPr>
        <sz val="12"/>
        <color theme="0" tint="-0.14999847407452621"/>
        <rFont val="Bahnschrift Light"/>
        <family val="2"/>
      </rPr>
      <t xml:space="preserve"> –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</si>
</sst>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sz val="12"/>
      <name val="Calibri Light"/>
      <family val="2"/>
      <scheme val="major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b/>
      <sz val="12"/>
      <color theme="0"/>
      <name val="Bahnschrift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50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1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4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4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0" fontId="51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5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208398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1" t="s">
        <v>90</v>
      </c>
      <c r="G5" s="422"/>
      <c r="H5" s="422"/>
      <c r="I5" s="422"/>
      <c r="J5" s="422"/>
      <c r="K5" s="422"/>
      <c r="L5" s="422"/>
      <c r="M5" s="422"/>
      <c r="N5" s="422"/>
      <c r="O5" s="423"/>
      <c r="P5" s="379"/>
      <c r="Q5" s="370"/>
      <c r="R5" s="414"/>
      <c r="S5" s="415"/>
      <c r="T5" s="415"/>
      <c r="U5" s="415"/>
      <c r="V5" s="415"/>
      <c r="W5" s="415"/>
      <c r="X5" s="415"/>
      <c r="Y5" s="415"/>
      <c r="Z5" s="415"/>
      <c r="AA5" s="416"/>
      <c r="AB5" s="370"/>
      <c r="AC5" s="370"/>
      <c r="AD5" s="414"/>
      <c r="AE5" s="415"/>
      <c r="AF5" s="415"/>
      <c r="AG5" s="415"/>
      <c r="AH5" s="415"/>
      <c r="AI5" s="415"/>
      <c r="AJ5" s="415"/>
      <c r="AK5" s="415"/>
      <c r="AL5" s="415"/>
      <c r="AM5" s="416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26" t="str">
        <f>IF(AND(OR(AND(ISNUMBER(H14),H14&lt;&gt;0),AND(ISNUMBER(J14),J14&lt;&gt;0),AND(ISNUMBER(L14),L14&lt;&gt;0)),AND(ISNUMBER(N14),N14&lt;&gt;0)),"Für Punkte einzeln: Bei GESAMT = 0 !","")</f>
        <v/>
      </c>
      <c r="M15" s="426"/>
      <c r="N15" s="426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ht="15.75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27" t="s">
        <v>86</v>
      </c>
      <c r="M17" s="427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7" t="e">
        <f>EINGABE!P22</f>
        <v>#N/A</v>
      </c>
      <c r="I18" s="418"/>
      <c r="J18" s="331"/>
      <c r="K18" s="331"/>
      <c r="L18" s="424" t="e">
        <f>EINGABE!P25</f>
        <v>#N/A</v>
      </c>
      <c r="M18" s="425"/>
      <c r="N18" s="331"/>
      <c r="O18" s="332"/>
      <c r="P18" s="370"/>
      <c r="Q18" s="370"/>
      <c r="R18" s="382"/>
      <c r="S18" s="327"/>
      <c r="T18" s="417"/>
      <c r="U18" s="418"/>
      <c r="V18" s="331"/>
      <c r="W18" s="331"/>
      <c r="X18" s="419"/>
      <c r="Y18" s="420"/>
      <c r="Z18" s="331"/>
      <c r="AA18" s="383"/>
      <c r="AB18" s="370"/>
      <c r="AC18" s="376"/>
      <c r="AD18" s="382"/>
      <c r="AE18" s="327"/>
      <c r="AF18" s="417"/>
      <c r="AG18" s="418"/>
      <c r="AH18" s="331"/>
      <c r="AI18" s="331"/>
      <c r="AJ18" s="419"/>
      <c r="AK18" s="420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29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3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</row>
    <row r="33" spans="1:76" x14ac:dyDescent="0.25">
      <c r="A33" s="413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</row>
    <row r="34" spans="1:76" x14ac:dyDescent="0.25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</row>
    <row r="35" spans="1:76" x14ac:dyDescent="0.25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</row>
    <row r="36" spans="1:76" x14ac:dyDescent="0.25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</row>
    <row r="37" spans="1:76" x14ac:dyDescent="0.25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</row>
    <row r="38" spans="1:76" x14ac:dyDescent="0.25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</row>
    <row r="39" spans="1:76" x14ac:dyDescent="0.25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</row>
    <row r="40" spans="1:76" x14ac:dyDescent="0.2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</row>
    <row r="41" spans="1:76" x14ac:dyDescent="0.2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</row>
    <row r="42" spans="1:76" x14ac:dyDescent="0.25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</row>
    <row r="43" spans="1:76" x14ac:dyDescent="0.25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</row>
    <row r="44" spans="1:76" x14ac:dyDescent="0.25">
      <c r="A44" s="413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</row>
    <row r="45" spans="1:76" x14ac:dyDescent="0.25">
      <c r="A45" s="413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</row>
    <row r="46" spans="1:76" x14ac:dyDescent="0.25">
      <c r="A46" s="413"/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</row>
    <row r="47" spans="1:76" x14ac:dyDescent="0.25">
      <c r="A47" s="413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</row>
    <row r="48" spans="1:76" x14ac:dyDescent="0.25">
      <c r="A48" s="413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</row>
    <row r="49" spans="1:76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</row>
    <row r="50" spans="1:76" x14ac:dyDescent="0.25">
      <c r="A50" s="413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</row>
    <row r="51" spans="1:76" x14ac:dyDescent="0.2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</row>
    <row r="52" spans="1:76" x14ac:dyDescent="0.25">
      <c r="A52" s="413"/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3"/>
      <c r="BN52" s="413"/>
      <c r="BO52" s="413"/>
      <c r="BP52" s="413"/>
      <c r="BQ52" s="413"/>
      <c r="BR52" s="413"/>
      <c r="BS52" s="413"/>
      <c r="BT52" s="413"/>
      <c r="BU52" s="413"/>
      <c r="BV52" s="413"/>
      <c r="BW52" s="413"/>
      <c r="BX52" s="413"/>
    </row>
    <row r="53" spans="1:76" x14ac:dyDescent="0.25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</row>
    <row r="54" spans="1:76" x14ac:dyDescent="0.25">
      <c r="A54" s="413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3"/>
      <c r="BH54" s="413"/>
      <c r="BI54" s="413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</row>
    <row r="55" spans="1:76" x14ac:dyDescent="0.25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3"/>
      <c r="BN55" s="413"/>
      <c r="BO55" s="413"/>
      <c r="BP55" s="413"/>
      <c r="BQ55" s="413"/>
      <c r="BR55" s="413"/>
      <c r="BS55" s="413"/>
      <c r="BT55" s="413"/>
      <c r="BU55" s="413"/>
      <c r="BV55" s="413"/>
      <c r="BW55" s="413"/>
      <c r="BX55" s="413"/>
    </row>
    <row r="56" spans="1:76" x14ac:dyDescent="0.25">
      <c r="A56" s="413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413"/>
      <c r="BR56" s="413"/>
      <c r="BS56" s="413"/>
      <c r="BT56" s="413"/>
      <c r="BU56" s="413"/>
      <c r="BV56" s="413"/>
      <c r="BW56" s="413"/>
      <c r="BX56" s="413"/>
    </row>
    <row r="57" spans="1:76" x14ac:dyDescent="0.25">
      <c r="A57" s="413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</row>
    <row r="58" spans="1:76" x14ac:dyDescent="0.25">
      <c r="A58" s="413"/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</row>
    <row r="59" spans="1:76" x14ac:dyDescent="0.25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</row>
    <row r="60" spans="1:76" x14ac:dyDescent="0.25">
      <c r="A60" s="413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</row>
    <row r="61" spans="1:76" x14ac:dyDescent="0.25">
      <c r="A61" s="413"/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</row>
    <row r="62" spans="1:76" x14ac:dyDescent="0.25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bgX31llIgnz1ELssoyWg6AGzCKuJaDPtHN+aK+y8tPY6JG/kbx4vqpS0KSUh4PGmwVUcJdLCzT7LYu3sCYMpgA==" saltValue="B9ot025puB1mkk5utuLm9A==" spinCount="100000" sheet="1" objects="1" scenarios="1"/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5">
    <cfRule type="expression" dxfId="68" priority="40">
      <formula>H15="Bitte geben Sie Ihre Punkte ein!"</formula>
    </cfRule>
  </conditionalFormatting>
  <conditionalFormatting sqref="H18">
    <cfRule type="cellIs" dxfId="67" priority="50" stopIfTrue="1" operator="equal">
      <formula>0</formula>
    </cfRule>
    <cfRule type="cellIs" dxfId="66" priority="51" stopIfTrue="1" operator="greaterThan">
      <formula>0</formula>
    </cfRule>
  </conditionalFormatting>
  <conditionalFormatting sqref="L18">
    <cfRule type="expression" dxfId="65" priority="47">
      <formula>ISNA(L18)</formula>
    </cfRule>
    <cfRule type="cellIs" dxfId="64" priority="52" stopIfTrue="1" operator="greaterThan">
      <formula>0</formula>
    </cfRule>
  </conditionalFormatting>
  <conditionalFormatting sqref="L18">
    <cfRule type="cellIs" dxfId="63" priority="49" operator="lessThanOrEqual">
      <formula>0</formula>
    </cfRule>
  </conditionalFormatting>
  <conditionalFormatting sqref="H18:I18">
    <cfRule type="expression" dxfId="62" priority="46">
      <formula>ISERROR(H18)</formula>
    </cfRule>
    <cfRule type="expression" dxfId="61" priority="48">
      <formula>ISNA(H18)</formula>
    </cfRule>
  </conditionalFormatting>
  <conditionalFormatting sqref="L18:M18">
    <cfRule type="expression" dxfId="60" priority="45">
      <formula>ISERROR(L18)</formula>
    </cfRule>
  </conditionalFormatting>
  <conditionalFormatting sqref="N14">
    <cfRule type="expression" dxfId="59" priority="44">
      <formula>AND(OR(ISNUMBER(H14),ISNUMBER(J14),ISNUMBER(L14)),OR(H14&lt;&gt;0,J14&lt;&gt;0,L14&lt;&gt;0),OR(NOT(ISNUMBER(N14)),N14=0))</formula>
    </cfRule>
  </conditionalFormatting>
  <conditionalFormatting sqref="H14">
    <cfRule type="expression" dxfId="58" priority="43">
      <formula>AND(ISNUMBER(N14),N14&lt;&gt;0)</formula>
    </cfRule>
  </conditionalFormatting>
  <conditionalFormatting sqref="J14">
    <cfRule type="expression" dxfId="57" priority="42">
      <formula>AND(ISNUMBER(N14),N14&lt;&gt;0)</formula>
    </cfRule>
  </conditionalFormatting>
  <conditionalFormatting sqref="L14">
    <cfRule type="expression" dxfId="56" priority="41">
      <formula>AND(ISNUMBER(N14),N14&lt;&gt;0)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P32" sqref="P32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95</v>
      </c>
      <c r="E7" s="408"/>
      <c r="F7" s="407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219</v>
      </c>
      <c r="Q7" s="408"/>
      <c r="R7" s="407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1.24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1.24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1.24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>
        <f>'HVM-RECHNER'!H8</f>
        <v>1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>
        <f>'HVM-RECHNER'!H11</f>
        <v>0</v>
      </c>
      <c r="Q15" s="88"/>
      <c r="R15" s="93">
        <f>'HVM-RECHNER'!J11</f>
        <v>0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>
        <f>IF('HVM-RECHNER'!H14="","",'HVM-RECHNER'!H14)</f>
        <v>0</v>
      </c>
      <c r="Q18" s="88"/>
      <c r="R18" s="95">
        <f>IF('HVM-RECHNER'!J14="","",'HVM-RECHNER'!J14)</f>
        <v>0</v>
      </c>
      <c r="S18" s="88"/>
      <c r="T18" s="95">
        <f>IF('HVM-RECHNER'!L14="","",'HVM-RECHNER'!L14)</f>
        <v>0</v>
      </c>
      <c r="U18" s="92"/>
      <c r="V18" s="95">
        <f>IF('HVM-RECHNER'!N14="","",'HVM-RECHNER'!N14)</f>
        <v>0</v>
      </c>
      <c r="W18" s="88"/>
      <c r="X18" s="104">
        <f>IF(AND(ISNUMBER(V18),V18&lt;&gt;0),V18,SUM(P18,R18,T18))</f>
        <v>0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#REF!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#N/A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#N/A</v>
      </c>
      <c r="Q25" s="92"/>
      <c r="R25" s="27" t="e">
        <f>DETAILS!AJ6</f>
        <v>#N/A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95</v>
      </c>
      <c r="E32" s="400"/>
      <c r="F32" s="399">
        <v>115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219</v>
      </c>
      <c r="Q32" s="400"/>
      <c r="R32" s="399">
        <v>235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87</v>
      </c>
      <c r="D34" s="401">
        <v>1.24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89</v>
      </c>
      <c r="D39" s="412" t="s">
        <v>88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R33" sqref="R33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3" t="s">
        <v>78</v>
      </c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7" t="s">
        <v>68</v>
      </c>
      <c r="X2" s="448"/>
      <c r="Y2" s="448"/>
      <c r="Z2" s="448"/>
      <c r="AA2" s="448"/>
      <c r="AB2" s="448"/>
      <c r="AC2" s="44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4" t="s">
        <v>12</v>
      </c>
      <c r="E3" s="445"/>
      <c r="F3" s="445"/>
      <c r="G3" s="445"/>
      <c r="H3" s="446"/>
      <c r="I3" s="454" t="s">
        <v>13</v>
      </c>
      <c r="J3" s="455"/>
      <c r="K3" s="456"/>
      <c r="L3" s="190"/>
      <c r="M3" s="190"/>
      <c r="N3" s="317"/>
      <c r="O3" s="289"/>
      <c r="P3" s="289"/>
      <c r="Q3" s="450" t="s">
        <v>77</v>
      </c>
      <c r="R3" s="451"/>
      <c r="S3" s="451"/>
      <c r="T3" s="451"/>
      <c r="U3" s="452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2" t="s">
        <v>14</v>
      </c>
      <c r="AG3" s="443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>
        <f>EINGABE!P15</f>
        <v>0</v>
      </c>
      <c r="E6" s="239">
        <f>EINGABE!X18</f>
        <v>0</v>
      </c>
      <c r="F6" s="199">
        <v>0</v>
      </c>
      <c r="G6" s="231">
        <f>E6+F6</f>
        <v>0</v>
      </c>
      <c r="H6" s="234" t="e">
        <f t="shared" si="0"/>
        <v>#DIV/0!</v>
      </c>
      <c r="I6" s="246">
        <f>EINGABE!R15</f>
        <v>0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#DIV/0!</v>
      </c>
      <c r="N6" s="256">
        <f t="shared" si="2"/>
        <v>0</v>
      </c>
      <c r="O6" s="257">
        <f t="shared" si="3"/>
        <v>0</v>
      </c>
      <c r="P6" s="258">
        <f>ROUND(O6/$P$36,0)</f>
        <v>0</v>
      </c>
      <c r="Q6" s="180" t="e">
        <f>VLOOKUP(P6,GRENZWERTE_ALL!$A$11:$I$1090,6)</f>
        <v>#N/A</v>
      </c>
      <c r="R6" s="150" t="e">
        <f>VLOOKUP(P6,GRENZWERTE_ALL!$A$11:$I$1090,7)</f>
        <v>#N/A</v>
      </c>
      <c r="S6" s="225" t="e">
        <f t="shared" si="4"/>
        <v>#N/A</v>
      </c>
      <c r="T6" s="226" t="e">
        <f t="shared" si="5"/>
        <v>#N/A</v>
      </c>
      <c r="U6" s="151" t="e">
        <f t="shared" ref="U6:U31" si="9">SUM(S6:T6)</f>
        <v>#N/A</v>
      </c>
      <c r="V6" s="152" t="e">
        <f t="shared" ref="V6:V31" si="10">IF(N6&gt;=U6,N6-U6,0)</f>
        <v>#N/A</v>
      </c>
      <c r="W6" s="215" t="e">
        <f t="shared" ref="W6:W31" si="11">IF(V6&gt;U6/10,U6/10,V6)</f>
        <v>#N/A</v>
      </c>
      <c r="X6" s="216" t="e">
        <f t="shared" ref="X6:X31" si="12">IF(V6&gt;2*W6,W6,V6-W6)</f>
        <v>#N/A</v>
      </c>
      <c r="Y6" s="216" t="e">
        <f t="shared" ref="Y6:Y31" si="13">IF(V6&gt;3*W6,W6,V6-W6-X6)</f>
        <v>#N/A</v>
      </c>
      <c r="Z6" s="216" t="e">
        <f t="shared" ref="Z6:Z31" si="14">IF(V6&gt;4*W6,W6,V6-W6-X6-Y6)</f>
        <v>#N/A</v>
      </c>
      <c r="AA6" s="216" t="e">
        <f t="shared" ref="AA6:AA31" si="15">IF(V6&gt;5*W6,Z6,V6-W6-X6-Y6-Z6)</f>
        <v>#N/A</v>
      </c>
      <c r="AB6" s="216" t="e">
        <f t="shared" ref="AB6:AB31" si="16">IF(V6&gt;6*W6,AA6,V6-W6-X6-Y6-Z6-AA6)</f>
        <v>#N/A</v>
      </c>
      <c r="AC6" s="217" t="e">
        <f t="shared" ref="AC6:AC31" si="17">V6-W6-X6-Y6-Z6-AA6-AB6</f>
        <v>#N/A</v>
      </c>
      <c r="AD6" s="266" t="e">
        <f t="shared" ref="AD6:AD31" si="18">U6+W6+X6+Y6+Z6+AA6+AB6+AC6</f>
        <v>#N/A</v>
      </c>
      <c r="AE6" s="269" t="e">
        <f>U6*$U$36</f>
        <v>#N/A</v>
      </c>
      <c r="AF6" s="275" t="e">
        <f>(W6*$W$4+X6*$X$4+Y6*$Y$4+Z6*$Z$4+AA6*$AA$4+AB6*$AB$4+AC6*$AC$4)*$U$36</f>
        <v>#N/A</v>
      </c>
      <c r="AG6" s="275" t="e">
        <f t="shared" si="7"/>
        <v>#N/A</v>
      </c>
      <c r="AH6" s="276" t="e">
        <f t="shared" ref="AH6:AH31" si="19">AE6+AG6</f>
        <v>#N/A</v>
      </c>
      <c r="AI6" s="283" t="e">
        <f>IF(AH6&gt;=N6*$U$36,0,N6*$U$36-AH6)</f>
        <v>#N/A</v>
      </c>
      <c r="AJ6" s="284" t="e">
        <f>IF(AI6=0,0,100-AH6*100/($U$36*N6))</f>
        <v>#N/A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40" t="s">
        <v>62</v>
      </c>
      <c r="O34" s="441"/>
      <c r="P34" s="318" t="e">
        <f>EINGABE!D12</f>
        <v>#REF!</v>
      </c>
      <c r="Q34" s="301"/>
      <c r="R34" s="301"/>
      <c r="S34" s="440" t="s">
        <v>65</v>
      </c>
      <c r="T34" s="441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8" t="s">
        <v>63</v>
      </c>
      <c r="O36" s="439"/>
      <c r="P36" s="318">
        <f>EINGABE!P12</f>
        <v>1</v>
      </c>
      <c r="Q36" s="306"/>
      <c r="R36" s="306"/>
      <c r="S36" s="438" t="s">
        <v>66</v>
      </c>
      <c r="T36" s="439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6" t="s">
        <v>64</v>
      </c>
      <c r="O38" s="437"/>
      <c r="P38" s="318" t="e">
        <f>EINGABE!AB12</f>
        <v>#REF!</v>
      </c>
      <c r="Q38" s="301"/>
      <c r="R38" s="301"/>
      <c r="S38" s="436" t="s">
        <v>67</v>
      </c>
      <c r="T38" s="437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R33" sqref="R33"/>
      <selection pane="bottomLeft" activeCell="R33" sqref="R33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2025-06-16T10:34:37Z</dcterms:modified>
</cp:coreProperties>
</file>